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igs" ContentType="application/vnd.openxmlformats-package.digital-signature-origin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FB64706299D220A/Documentos/"/>
    </mc:Choice>
  </mc:AlternateContent>
  <xr:revisionPtr revIDLastSave="331" documentId="8_{22FFA280-0C89-4633-975C-31999C6702B4}" xr6:coauthVersionLast="47" xr6:coauthVersionMax="47" xr10:uidLastSave="{23C695EA-0286-4DAA-B1CA-1120C29DD4C2}"/>
  <bookViews>
    <workbookView xWindow="-120" yWindow="-120" windowWidth="29040" windowHeight="15720" xr2:uid="{D23AC059-482B-43AF-A1B1-9FE7DB6952DF}"/>
  </bookViews>
  <sheets>
    <sheet name="Cotizacion" sheetId="1" r:id="rId1"/>
    <sheet name="Configurado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0" i="1" l="1"/>
  <c r="F8" i="1"/>
  <c r="C8" i="1"/>
  <c r="F24" i="1"/>
  <c r="F25" i="1"/>
  <c r="F26" i="1"/>
  <c r="F27" i="1"/>
  <c r="F28" i="1"/>
  <c r="F29" i="1"/>
  <c r="F23" i="1"/>
  <c r="B10" i="1"/>
  <c r="D33" i="1" a="1"/>
  <c r="D33" i="1" s="1"/>
  <c r="F30" i="1"/>
  <c r="F22" i="1"/>
  <c r="F21" i="1"/>
  <c r="E32" i="1" l="1"/>
  <c r="E33" i="1" s="1" a="1"/>
  <c r="E33" i="1" s="1"/>
  <c r="E3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<sst xmlns="http://schemas.openxmlformats.org/spreadsheetml/2006/main" count="57" uniqueCount="48">
  <si>
    <t>AUTOMATIZACIONES PUERTAMATICAS</t>
  </si>
  <si>
    <t>COTIZACIÓN</t>
  </si>
  <si>
    <t>CLIENTE</t>
  </si>
  <si>
    <t>Nombre:</t>
  </si>
  <si>
    <t>Dirección:</t>
  </si>
  <si>
    <t>Correo:</t>
  </si>
  <si>
    <t>Teléfono:</t>
  </si>
  <si>
    <t>Calle #. Colonia, Ciudad, Estado. C.P</t>
  </si>
  <si>
    <t>ejemplo@correo.com</t>
  </si>
  <si>
    <t>(993)-000-0000</t>
  </si>
  <si>
    <t>Producto</t>
  </si>
  <si>
    <t>Cantidad</t>
  </si>
  <si>
    <t>Descripción</t>
  </si>
  <si>
    <t>P/U</t>
  </si>
  <si>
    <t>Subtotal</t>
  </si>
  <si>
    <t>Detalle breve del producto</t>
  </si>
  <si>
    <t>Idem</t>
  </si>
  <si>
    <t>IVA</t>
  </si>
  <si>
    <t>Total</t>
  </si>
  <si>
    <t>(993)-387-0851</t>
  </si>
  <si>
    <t>Telefono</t>
  </si>
  <si>
    <t>Juan Perez</t>
  </si>
  <si>
    <t># Cotizacion</t>
  </si>
  <si>
    <t>Notas:</t>
  </si>
  <si>
    <t>Hector Montero Zavala</t>
  </si>
  <si>
    <t>- La garantía es válida únicamente por defectos de fábrica.</t>
  </si>
  <si>
    <t>- En caso de aplicar la garantía por defecto de fábrica, se programará una visita para el retiro del</t>
  </si>
  <si>
    <t xml:space="preserve">  producto, el cual será enviado al proveedor. El tiempo de resolución dependerá del proveedor y</t>
  </si>
  <si>
    <t xml:space="preserve">  su ubicación en el país, sin un plazo definido.</t>
  </si>
  <si>
    <t>Correo</t>
  </si>
  <si>
    <t>Firma Cliente</t>
  </si>
  <si>
    <t>Técnico Instalador:</t>
  </si>
  <si>
    <t>contacto@puertamaticas.com</t>
  </si>
  <si>
    <t>Producto 1</t>
  </si>
  <si>
    <t>Producto 2</t>
  </si>
  <si>
    <t>Producto 3</t>
  </si>
  <si>
    <t>Producto 4</t>
  </si>
  <si>
    <t>Producto 5</t>
  </si>
  <si>
    <t>Producto 6</t>
  </si>
  <si>
    <t>Producto 7</t>
  </si>
  <si>
    <t>Producto 8</t>
  </si>
  <si>
    <t>Producto 9</t>
  </si>
  <si>
    <t>Producto 10</t>
  </si>
  <si>
    <t>372</t>
  </si>
  <si>
    <t>Firma Instalador</t>
  </si>
  <si>
    <t>Observaciones</t>
  </si>
  <si>
    <t>Lista de Servicios</t>
  </si>
  <si>
    <t>• Domótica • Automatización de Portones • Instalación de Interfón y Videoportero • Control de Acceso Residencial y Comercial • Cerraduras Eléctricas • CCTV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</si>
</sst>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theme="0"/>
      <name val="Aptos Display"/>
      <family val="2"/>
      <scheme val="major"/>
    </font>
    <font>
      <b/>
      <sz val="14"/>
      <name val="Aptos Display"/>
      <family val="2"/>
      <scheme val="major"/>
    </font>
    <font>
      <sz val="11"/>
      <name val="Aptos Narrow"/>
      <family val="2"/>
      <scheme val="minor"/>
    </font>
    <font>
      <b/>
      <sz val="20"/>
      <name val="Aptos Display"/>
      <family val="2"/>
      <scheme val="major"/>
    </font>
    <font>
      <b/>
      <sz val="14"/>
      <color theme="1"/>
      <name val="Aptos Display"/>
      <family val="2"/>
      <scheme val="major"/>
    </font>
    <font>
      <b/>
      <sz val="11"/>
      <name val="Aptos Narrow"/>
      <family val="2"/>
      <scheme val="minor"/>
    </font>
    <font>
      <sz val="12"/>
      <name val="Aptos Narrow"/>
      <family val="2"/>
      <scheme val="minor"/>
    </font>
    <font>
      <sz val="10"/>
      <color theme="3" tint="0.249977111117893"/>
      <name val="Aptos Narrow"/>
      <family val="2"/>
      <scheme val="minor"/>
    </font>
    <font>
      <b/>
      <sz val="12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u/>
      <sz val="20"/>
      <name val="Aptos Display"/>
      <family val="2"/>
      <scheme val="major"/>
    </font>
    <font>
      <u/>
      <sz val="1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Light"/>
      <family val="2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b/>
      <sz val="12"/>
      <name val="Aptos Display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  <fill>
      <patternFill patternType="solid">
        <fgColor rgb="FF1E568E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3" tint="9.9978637043366805E-2"/>
      </bottom>
      <diagonal/>
    </border>
    <border>
      <left/>
      <right/>
      <top style="medium">
        <color theme="3" tint="9.9978637043366805E-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52">
    <xf numFmtId="0" fontId="0" fillId="0" borderId="0" xfId="0"/>
    <xf numFmtId="0" fontId="6" fillId="0" borderId="0" xfId="0" applyFont="1"/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horizontal="left" vertical="center" indent="2"/>
    </xf>
    <xf numFmtId="0" fontId="6" fillId="0" borderId="0" xfId="0" applyFont="1" applyAlignment="1">
      <alignment horizontal="left" vertical="top" indent="2"/>
    </xf>
    <xf numFmtId="0" fontId="6" fillId="0" borderId="0" xfId="0" applyFont="1" applyAlignment="1">
      <alignment horizontal="left" vertical="center" indent="2"/>
    </xf>
    <xf numFmtId="0" fontId="6" fillId="0" borderId="0" xfId="0" applyFont="1" applyAlignment="1">
      <alignment horizontal="left" vertical="center" indent="3"/>
    </xf>
    <xf numFmtId="0" fontId="6" fillId="0" borderId="2" xfId="0" applyFont="1" applyBorder="1" applyAlignment="1">
      <alignment horizontal="left" vertical="center" indent="3"/>
    </xf>
    <xf numFmtId="0" fontId="10" fillId="0" borderId="0" xfId="0" applyFont="1" applyAlignment="1">
      <alignment horizontal="left" vertical="center"/>
    </xf>
    <xf numFmtId="44" fontId="10" fillId="0" borderId="0" xfId="1" applyFont="1" applyFill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 indent="3"/>
    </xf>
    <xf numFmtId="0" fontId="6" fillId="0" borderId="0" xfId="0" applyFont="1" applyAlignment="1">
      <alignment wrapText="1"/>
    </xf>
    <xf numFmtId="0" fontId="2" fillId="3" borderId="0" xfId="0" applyFont="1" applyFill="1"/>
    <xf numFmtId="0" fontId="0" fillId="0" borderId="0" xfId="0" applyAlignment="1">
      <alignment horizontal="center"/>
    </xf>
    <xf numFmtId="9" fontId="0" fillId="0" borderId="0" xfId="2" applyFont="1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3"/>
    <xf numFmtId="0" fontId="13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2" fillId="0" borderId="0" xfId="0" applyFont="1"/>
    <xf numFmtId="0" fontId="2" fillId="2" borderId="0" xfId="0" applyFont="1" applyFill="1" applyAlignment="1">
      <alignment horizontal="center" vertical="center"/>
    </xf>
    <xf numFmtId="0" fontId="9" fillId="0" borderId="0" xfId="0" applyFont="1"/>
    <xf numFmtId="0" fontId="0" fillId="2" borderId="0" xfId="0" applyFill="1"/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/>
    <xf numFmtId="0" fontId="0" fillId="0" borderId="3" xfId="0" applyBorder="1"/>
    <xf numFmtId="0" fontId="0" fillId="0" borderId="4" xfId="0" applyBorder="1"/>
    <xf numFmtId="0" fontId="20" fillId="0" borderId="3" xfId="0" applyFont="1" applyBorder="1"/>
    <xf numFmtId="0" fontId="21" fillId="0" borderId="3" xfId="0" applyFont="1" applyBorder="1"/>
    <xf numFmtId="14" fontId="22" fillId="0" borderId="0" xfId="0" applyNumberFormat="1" applyFont="1" applyAlignment="1">
      <alignment vertical="center"/>
    </xf>
    <xf numFmtId="0" fontId="12" fillId="0" borderId="0" xfId="0" applyFont="1" applyAlignment="1">
      <alignment horizontal="center"/>
    </xf>
    <xf numFmtId="0" fontId="19" fillId="0" borderId="0" xfId="0" applyFont="1" applyAlignment="1">
      <alignment horizontal="left" vertical="center" wrapText="1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indent="3"/>
    </xf>
    <xf numFmtId="0" fontId="6" fillId="0" borderId="0" xfId="0" applyFont="1" applyAlignment="1">
      <alignment horizontal="left" vertical="top" indent="3"/>
    </xf>
    <xf numFmtId="0" fontId="9" fillId="0" borderId="2" xfId="0" applyFont="1" applyBorder="1" applyAlignment="1">
      <alignment horizontal="left" vertical="center" indent="3"/>
    </xf>
    <xf numFmtId="0" fontId="8" fillId="0" borderId="0" xfId="0" applyFont="1" applyAlignment="1">
      <alignment horizontal="left" vertical="center" indent="3"/>
    </xf>
    <xf numFmtId="0" fontId="8" fillId="0" borderId="1" xfId="0" applyFont="1" applyBorder="1" applyAlignment="1">
      <alignment horizontal="left" vertical="center" indent="3"/>
    </xf>
    <xf numFmtId="0" fontId="11" fillId="0" borderId="0" xfId="0" applyFont="1" applyAlignment="1">
      <alignment horizontal="left" vertical="top" wrapText="1"/>
    </xf>
    <xf numFmtId="49" fontId="13" fillId="0" borderId="0" xfId="0" applyNumberFormat="1" applyFont="1" applyAlignment="1">
      <alignment horizontal="left" vertical="top"/>
    </xf>
    <xf numFmtId="49" fontId="13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center"/>
    </xf>
    <xf numFmtId="44" fontId="2" fillId="3" borderId="0" xfId="1" applyFont="1" applyFill="1" applyAlignment="1">
      <alignment horizontal="center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12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3" tint="9.9978637043366805E-2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1E568E"/>
      <color rgb="FF78AD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1343977</xdr:colOff>
      <xdr:row>8</xdr:row>
      <xdr:rowOff>70475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34DC2FA-839B-46C9-4724-B295080837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27" r="3974" b="7681"/>
        <a:stretch/>
      </xdr:blipFill>
      <xdr:spPr>
        <a:xfrm>
          <a:off x="0" y="0"/>
          <a:ext cx="1618297" cy="153351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814D86F-631E-4DA5-9E4A-4C6CEDE48C4A}" name="DetalleCotizacion" displayName="DetalleCotizacion" ref="B20:F30" totalsRowShown="0" headerRowDxfId="11" dataDxfId="10">
  <autoFilter ref="B20:F30" xr:uid="{3814D86F-631E-4DA5-9E4A-4C6CEDE48C4A}"/>
  <tableColumns count="5">
    <tableColumn id="1" xr3:uid="{4F82F22D-3BDA-4808-8DC5-BEE77F2045F8}" name="Producto" dataDxfId="9"/>
    <tableColumn id="2" xr3:uid="{E8F59C42-4B02-4836-B5C4-5E0FF905A349}" name="Cantidad" dataDxfId="8"/>
    <tableColumn id="3" xr3:uid="{7E0095AC-A7E7-4BB8-A7F8-D68E0241A9FE}" name="Descripción" dataDxfId="7"/>
    <tableColumn id="4" xr3:uid="{6F9D80D2-DE99-4F2E-9417-73DD579F5DCE}" name="P/U" dataDxfId="6"/>
    <tableColumn id="5" xr3:uid="{C5D3D343-3B60-472B-8B56-314714257DE1}" name="Subtotal" dataDxfId="5">
      <calculatedColumnFormula>DetalleCotizacion[[#This Row],[P/U]]*DetalleCotizacion[[#This Row],[Cantidad]]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76BAC6B-EE3E-400A-BAB9-EFF65D7F9FC2}" name="Configurador" displayName="Configurador" ref="A1:D2" totalsRowShown="0" headerRowDxfId="4" dataDxfId="3">
  <autoFilter ref="A1:D2" xr:uid="{B76BAC6B-EE3E-400A-BAB9-EFF65D7F9FC2}"/>
  <tableColumns count="4">
    <tableColumn id="5" xr3:uid="{FB4104E4-CB5D-4D7F-A44F-5544A263C801}" name="# Cotizacion" dataDxfId="2"/>
    <tableColumn id="3" xr3:uid="{2F9A0988-F037-429F-986A-2F9E5234A4D1}" name="Telefono" dataDxfId="1"/>
    <tableColumn id="4" xr3:uid="{EB08EB38-6BE4-47EF-A201-93A17AB64CC1}" name="Correo"/>
    <tableColumn id="2" xr3:uid="{F5C276C3-E39C-471F-A211-C802B648E295}" name="IV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my.ionos.com/email-account-details/forward/169826882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24C39-247F-4B0C-BBE5-FB656824933F}">
  <dimension ref="A1:G71"/>
  <sheetViews>
    <sheetView tabSelected="1" showWhiteSpace="0" view="pageLayout" topLeftCell="A34" zoomScale="85" zoomScaleNormal="70" zoomScalePageLayoutView="85" workbookViewId="0">
      <selection activeCell="C30" sqref="C30"/>
    </sheetView>
  </sheetViews>
  <sheetFormatPr defaultColWidth="8.7109375" defaultRowHeight="15" x14ac:dyDescent="0.25"/>
  <cols>
    <col min="1" max="1" width="3.85546875" customWidth="1"/>
    <col min="2" max="2" width="19.5703125" customWidth="1"/>
    <col min="3" max="3" width="9.5703125" customWidth="1"/>
    <col min="4" max="4" width="27.28515625" customWidth="1"/>
    <col min="5" max="5" width="15.85546875" customWidth="1"/>
    <col min="6" max="6" width="20.85546875" customWidth="1"/>
    <col min="7" max="7" width="4.7109375" style="28" customWidth="1"/>
  </cols>
  <sheetData>
    <row r="1" spans="1:7" ht="14.45" customHeight="1" x14ac:dyDescent="0.25">
      <c r="A1" s="25"/>
      <c r="B1" s="39" t="s">
        <v>0</v>
      </c>
      <c r="C1" s="39"/>
      <c r="D1" s="39"/>
      <c r="E1" s="39"/>
      <c r="F1" s="39"/>
      <c r="G1" s="39"/>
    </row>
    <row r="2" spans="1:7" ht="14.45" customHeight="1" x14ac:dyDescent="0.25">
      <c r="A2" s="25"/>
      <c r="B2" s="39"/>
      <c r="C2" s="39"/>
      <c r="D2" s="39"/>
      <c r="E2" s="39"/>
      <c r="F2" s="39"/>
      <c r="G2" s="39"/>
    </row>
    <row r="3" spans="1:7" ht="14.45" customHeight="1" x14ac:dyDescent="0.25">
      <c r="A3" s="25"/>
      <c r="B3" s="39"/>
      <c r="C3" s="39"/>
      <c r="D3" s="39"/>
      <c r="E3" s="39"/>
      <c r="F3" s="39"/>
      <c r="G3" s="39"/>
    </row>
    <row r="4" spans="1:7" ht="14.45" customHeight="1" x14ac:dyDescent="0.25">
      <c r="A4" s="25"/>
      <c r="B4" s="39"/>
      <c r="C4" s="39"/>
      <c r="D4" s="39"/>
      <c r="E4" s="39"/>
      <c r="F4" s="39"/>
      <c r="G4" s="39"/>
    </row>
    <row r="5" spans="1:7" ht="14.45" customHeight="1" x14ac:dyDescent="0.25">
      <c r="A5" s="25"/>
      <c r="B5" s="39"/>
      <c r="C5" s="39"/>
      <c r="D5" s="39"/>
      <c r="E5" s="39"/>
      <c r="F5" s="39"/>
      <c r="G5" s="39"/>
    </row>
    <row r="6" spans="1:7" ht="14.45" customHeight="1" x14ac:dyDescent="0.25">
      <c r="B6" s="40" t="s">
        <v>1</v>
      </c>
      <c r="C6" s="40"/>
      <c r="D6" s="40"/>
      <c r="E6" s="40"/>
      <c r="F6" s="40"/>
      <c r="G6" s="40"/>
    </row>
    <row r="7" spans="1:7" ht="14.45" customHeight="1" x14ac:dyDescent="0.25">
      <c r="B7" s="40"/>
      <c r="C7" s="40"/>
      <c r="D7" s="40"/>
      <c r="E7" s="40"/>
      <c r="F7" s="40"/>
      <c r="G7" s="40"/>
    </row>
    <row r="8" spans="1:7" ht="14.45" customHeight="1" x14ac:dyDescent="0.25">
      <c r="B8" s="1"/>
      <c r="C8" s="41" t="str">
        <f xml:space="preserve"> "#" &amp; 'Configurador'!A2 + 1</f>
        <v>#373</v>
      </c>
      <c r="D8" s="40"/>
      <c r="E8" s="40"/>
      <c r="F8" s="33">
        <f ca="1">TODAY()</f>
        <v>45818</v>
      </c>
      <c r="G8" s="26"/>
    </row>
    <row r="9" spans="1:7" ht="14.45" customHeight="1" x14ac:dyDescent="0.25">
      <c r="B9" s="1"/>
      <c r="C9" s="4"/>
      <c r="D9" s="4"/>
      <c r="E9" s="4"/>
      <c r="F9" s="4"/>
      <c r="G9" s="26"/>
    </row>
    <row r="10" spans="1:7" ht="29.25" customHeight="1" x14ac:dyDescent="0.25">
      <c r="B10" s="47" t="str">
        <f>"Muchas gracias por su confianza. Los costos contenidos en esta cotización pueden variar en cualquier momento. Para confirmarla, por favor comuníquese al correo " &amp;'Configurador'!C2 &amp; " ó al celular " &amp; 'Configurador'!B2 &amp; "."</f>
        <v>Muchas gracias por su confianza. Los costos contenidos en esta cotización pueden variar en cualquier momento. Para confirmarla, por favor comuníquese al correo contacto@puertamaticas.com ó al celular (993)-387-0851.</v>
      </c>
      <c r="C10" s="47"/>
      <c r="D10" s="47"/>
      <c r="E10" s="47"/>
      <c r="F10" s="47"/>
      <c r="G10" s="27"/>
    </row>
    <row r="11" spans="1:7" ht="14.45" customHeight="1" x14ac:dyDescent="0.25">
      <c r="B11" s="45" t="s">
        <v>2</v>
      </c>
      <c r="C11" s="45"/>
      <c r="D11" s="45"/>
      <c r="E11" s="2"/>
      <c r="F11" s="2"/>
      <c r="G11" s="27"/>
    </row>
    <row r="12" spans="1:7" ht="14.45" customHeight="1" thickBot="1" x14ac:dyDescent="0.3">
      <c r="B12" s="46"/>
      <c r="C12" s="46"/>
      <c r="D12" s="46"/>
      <c r="E12" s="3"/>
      <c r="F12" s="2"/>
      <c r="G12" s="27"/>
    </row>
    <row r="13" spans="1:7" x14ac:dyDescent="0.25">
      <c r="B13" s="9" t="s">
        <v>3</v>
      </c>
      <c r="C13" s="44" t="s">
        <v>21</v>
      </c>
      <c r="D13" s="44"/>
      <c r="E13" s="44"/>
      <c r="F13" s="5"/>
    </row>
    <row r="14" spans="1:7" x14ac:dyDescent="0.25">
      <c r="B14" s="43" t="s">
        <v>4</v>
      </c>
      <c r="C14" s="43" t="s">
        <v>7</v>
      </c>
      <c r="D14" s="43"/>
      <c r="E14" s="43"/>
      <c r="F14" s="6"/>
    </row>
    <row r="15" spans="1:7" x14ac:dyDescent="0.25">
      <c r="B15" s="43"/>
      <c r="C15" s="43"/>
      <c r="D15" s="43"/>
      <c r="E15" s="43"/>
      <c r="F15" s="6"/>
    </row>
    <row r="16" spans="1:7" x14ac:dyDescent="0.25">
      <c r="B16" s="8" t="s">
        <v>5</v>
      </c>
      <c r="C16" s="42" t="s">
        <v>8</v>
      </c>
      <c r="D16" s="42"/>
      <c r="E16" s="42"/>
      <c r="F16" s="7"/>
    </row>
    <row r="17" spans="2:6" x14ac:dyDescent="0.25">
      <c r="B17" s="8" t="s">
        <v>6</v>
      </c>
      <c r="C17" s="42" t="s">
        <v>9</v>
      </c>
      <c r="D17" s="42"/>
      <c r="E17" s="42"/>
      <c r="F17" s="7"/>
    </row>
    <row r="18" spans="2:6" x14ac:dyDescent="0.25">
      <c r="B18" s="8"/>
      <c r="C18" s="8"/>
      <c r="D18" s="8"/>
      <c r="E18" s="8"/>
      <c r="F18" s="7"/>
    </row>
    <row r="19" spans="2:6" x14ac:dyDescent="0.25">
      <c r="B19" s="1"/>
      <c r="C19" s="1"/>
      <c r="D19" s="1"/>
      <c r="E19" s="1"/>
      <c r="F19" s="1"/>
    </row>
    <row r="20" spans="2:6" x14ac:dyDescent="0.25">
      <c r="B20" s="23" t="s">
        <v>10</v>
      </c>
      <c r="C20" s="23" t="s">
        <v>11</v>
      </c>
      <c r="D20" s="23" t="s">
        <v>12</v>
      </c>
      <c r="E20" s="23" t="s">
        <v>13</v>
      </c>
      <c r="F20" s="23" t="s">
        <v>14</v>
      </c>
    </row>
    <row r="21" spans="2:6" ht="15.75" x14ac:dyDescent="0.25">
      <c r="B21" s="13" t="s">
        <v>33</v>
      </c>
      <c r="C21" s="12">
        <v>1</v>
      </c>
      <c r="D21" s="10" t="s">
        <v>15</v>
      </c>
      <c r="E21" s="11">
        <v>200</v>
      </c>
      <c r="F21" s="11">
        <f>DetalleCotizacion[[#This Row],[P/U]]*DetalleCotizacion[[#This Row],[Cantidad]]</f>
        <v>200</v>
      </c>
    </row>
    <row r="22" spans="2:6" ht="15.75" x14ac:dyDescent="0.25">
      <c r="B22" s="13" t="s">
        <v>34</v>
      </c>
      <c r="C22" s="12">
        <v>3</v>
      </c>
      <c r="D22" s="10" t="s">
        <v>16</v>
      </c>
      <c r="E22" s="11">
        <v>800</v>
      </c>
      <c r="F22" s="11">
        <f>DetalleCotizacion[[#This Row],[P/U]]*DetalleCotizacion[[#This Row],[Cantidad]]</f>
        <v>2400</v>
      </c>
    </row>
    <row r="23" spans="2:6" ht="15.75" x14ac:dyDescent="0.25">
      <c r="B23" s="13" t="s">
        <v>35</v>
      </c>
      <c r="C23" s="12">
        <v>2</v>
      </c>
      <c r="D23" s="10" t="s">
        <v>16</v>
      </c>
      <c r="E23" s="11">
        <v>872893</v>
      </c>
      <c r="F23" s="11">
        <f>DetalleCotizacion[[#This Row],[P/U]]*DetalleCotizacion[[#This Row],[Cantidad]]</f>
        <v>1745786</v>
      </c>
    </row>
    <row r="24" spans="2:6" ht="15.75" x14ac:dyDescent="0.25">
      <c r="B24" s="13" t="s">
        <v>36</v>
      </c>
      <c r="C24" s="12">
        <v>5</v>
      </c>
      <c r="D24" s="10" t="s">
        <v>16</v>
      </c>
      <c r="E24" s="11">
        <v>2</v>
      </c>
      <c r="F24" s="11">
        <f>DetalleCotizacion[[#This Row],[P/U]]*DetalleCotizacion[[#This Row],[Cantidad]]</f>
        <v>10</v>
      </c>
    </row>
    <row r="25" spans="2:6" ht="15.75" x14ac:dyDescent="0.25">
      <c r="B25" s="13" t="s">
        <v>37</v>
      </c>
      <c r="C25" s="12">
        <v>6</v>
      </c>
      <c r="D25" s="10" t="s">
        <v>16</v>
      </c>
      <c r="E25" s="11">
        <v>233</v>
      </c>
      <c r="F25" s="11">
        <f>DetalleCotizacion[[#This Row],[P/U]]*DetalleCotizacion[[#This Row],[Cantidad]]</f>
        <v>1398</v>
      </c>
    </row>
    <row r="26" spans="2:6" ht="15.75" x14ac:dyDescent="0.25">
      <c r="B26" s="13" t="s">
        <v>38</v>
      </c>
      <c r="C26" s="12">
        <v>78</v>
      </c>
      <c r="D26" s="10" t="s">
        <v>16</v>
      </c>
      <c r="E26" s="11">
        <v>44556</v>
      </c>
      <c r="F26" s="11">
        <f>DetalleCotizacion[[#This Row],[P/U]]*DetalleCotizacion[[#This Row],[Cantidad]]</f>
        <v>3475368</v>
      </c>
    </row>
    <row r="27" spans="2:6" ht="15.75" x14ac:dyDescent="0.25">
      <c r="B27" s="13" t="s">
        <v>39</v>
      </c>
      <c r="C27" s="12">
        <v>9</v>
      </c>
      <c r="D27" s="10" t="s">
        <v>16</v>
      </c>
      <c r="E27" s="11">
        <v>54</v>
      </c>
      <c r="F27" s="11">
        <f>DetalleCotizacion[[#This Row],[P/U]]*DetalleCotizacion[[#This Row],[Cantidad]]</f>
        <v>486</v>
      </c>
    </row>
    <row r="28" spans="2:6" ht="15.75" x14ac:dyDescent="0.25">
      <c r="B28" s="13" t="s">
        <v>40</v>
      </c>
      <c r="C28" s="12">
        <v>1</v>
      </c>
      <c r="D28" s="10" t="s">
        <v>16</v>
      </c>
      <c r="E28" s="11">
        <v>33</v>
      </c>
      <c r="F28" s="11">
        <f>DetalleCotizacion[[#This Row],[P/U]]*DetalleCotizacion[[#This Row],[Cantidad]]</f>
        <v>33</v>
      </c>
    </row>
    <row r="29" spans="2:6" ht="15.75" x14ac:dyDescent="0.25">
      <c r="B29" s="13" t="s">
        <v>41</v>
      </c>
      <c r="C29" s="12">
        <v>2</v>
      </c>
      <c r="D29" s="10" t="s">
        <v>16</v>
      </c>
      <c r="E29" s="11">
        <v>22</v>
      </c>
      <c r="F29" s="11">
        <f>DetalleCotizacion[[#This Row],[P/U]]*DetalleCotizacion[[#This Row],[Cantidad]]</f>
        <v>44</v>
      </c>
    </row>
    <row r="30" spans="2:6" ht="15.75" x14ac:dyDescent="0.25">
      <c r="B30" s="13" t="s">
        <v>42</v>
      </c>
      <c r="C30" s="12">
        <v>1</v>
      </c>
      <c r="D30" s="10" t="s">
        <v>16</v>
      </c>
      <c r="E30" s="11">
        <v>4000</v>
      </c>
      <c r="F30" s="11">
        <f>DetalleCotizacion[[#This Row],[P/U]]*DetalleCotizacion[[#This Row],[Cantidad]]</f>
        <v>4000</v>
      </c>
    </row>
    <row r="31" spans="2:6" x14ac:dyDescent="0.25">
      <c r="B31" s="1"/>
      <c r="C31" s="1"/>
      <c r="D31" s="1"/>
      <c r="E31" s="1"/>
      <c r="F31" s="1"/>
    </row>
    <row r="32" spans="2:6" x14ac:dyDescent="0.25">
      <c r="B32" s="1"/>
      <c r="C32" s="1"/>
      <c r="D32" s="15" t="s">
        <v>14</v>
      </c>
      <c r="E32" s="51">
        <f>SUM(DetalleCotizacion[Subtotal])</f>
        <v>5229725</v>
      </c>
      <c r="F32" s="51"/>
    </row>
    <row r="33" spans="2:6" ht="18" customHeight="1" x14ac:dyDescent="0.25">
      <c r="B33" s="14"/>
      <c r="C33" s="14"/>
      <c r="D33" s="15" t="str" cm="1">
        <f t="array" ref="D33" xml:space="preserve"> "IVA ("&amp;Configurador[IVA]*100&amp;"%)"</f>
        <v>IVA (16%)</v>
      </c>
      <c r="E33" s="51" cm="1">
        <f t="array" ref="E33">E32*Configurador[IVA]</f>
        <v>836756</v>
      </c>
      <c r="F33" s="51"/>
    </row>
    <row r="34" spans="2:6" x14ac:dyDescent="0.25">
      <c r="B34" s="14"/>
      <c r="C34" s="14"/>
      <c r="D34" s="15" t="s">
        <v>18</v>
      </c>
      <c r="E34" s="51">
        <f>SUM(E32:F33)</f>
        <v>6066481</v>
      </c>
      <c r="F34" s="51"/>
    </row>
    <row r="35" spans="2:6" x14ac:dyDescent="0.25">
      <c r="B35" s="14"/>
      <c r="C35" s="14"/>
      <c r="D35" s="1"/>
      <c r="E35" s="1"/>
      <c r="F35" s="1"/>
    </row>
    <row r="36" spans="2:6" ht="18" customHeight="1" x14ac:dyDescent="0.25">
      <c r="B36" s="1" t="s">
        <v>31</v>
      </c>
      <c r="C36" s="22" t="s">
        <v>24</v>
      </c>
      <c r="D36" s="22"/>
      <c r="E36" s="22"/>
      <c r="F36" s="22"/>
    </row>
    <row r="37" spans="2:6" x14ac:dyDescent="0.25">
      <c r="B37" s="1"/>
      <c r="C37" s="1"/>
      <c r="D37" s="1"/>
      <c r="E37" s="1"/>
      <c r="F37" s="1"/>
    </row>
    <row r="38" spans="2:6" x14ac:dyDescent="0.25">
      <c r="B38" s="24" t="s">
        <v>23</v>
      </c>
      <c r="C38" s="1"/>
      <c r="D38" s="1"/>
      <c r="E38" s="1"/>
      <c r="F38" s="1"/>
    </row>
    <row r="39" spans="2:6" x14ac:dyDescent="0.25">
      <c r="B39" s="48" t="s">
        <v>25</v>
      </c>
      <c r="C39" s="48"/>
      <c r="D39" s="48"/>
      <c r="E39" s="48"/>
      <c r="F39" s="48"/>
    </row>
    <row r="40" spans="2:6" x14ac:dyDescent="0.25">
      <c r="B40" s="49" t="s">
        <v>26</v>
      </c>
      <c r="C40" s="49"/>
      <c r="D40" s="49"/>
      <c r="E40" s="49"/>
      <c r="F40" s="49"/>
    </row>
    <row r="41" spans="2:6" x14ac:dyDescent="0.25">
      <c r="B41" s="49" t="s">
        <v>27</v>
      </c>
      <c r="C41" s="49"/>
      <c r="D41" s="49"/>
      <c r="E41" s="49"/>
      <c r="F41" s="49"/>
    </row>
    <row r="42" spans="2:6" x14ac:dyDescent="0.25">
      <c r="B42" s="49" t="s">
        <v>28</v>
      </c>
      <c r="C42" s="49"/>
      <c r="D42" s="49"/>
      <c r="E42" s="49"/>
      <c r="F42" s="49"/>
    </row>
    <row r="43" spans="2:6" x14ac:dyDescent="0.25">
      <c r="B43" s="50"/>
      <c r="C43" s="50"/>
      <c r="D43" s="50"/>
      <c r="E43" s="50"/>
      <c r="F43" s="50"/>
    </row>
    <row r="44" spans="2:6" x14ac:dyDescent="0.25">
      <c r="C44" s="20"/>
    </row>
    <row r="45" spans="2:6" x14ac:dyDescent="0.25">
      <c r="C45" s="20"/>
    </row>
    <row r="46" spans="2:6" x14ac:dyDescent="0.25">
      <c r="C46" s="20"/>
    </row>
    <row r="47" spans="2:6" x14ac:dyDescent="0.25">
      <c r="C47" s="20"/>
    </row>
    <row r="48" spans="2:6" x14ac:dyDescent="0.25">
      <c r="C48" s="20"/>
    </row>
    <row r="49" spans="1:7" ht="15.75" x14ac:dyDescent="0.25">
      <c r="C49" s="21"/>
      <c r="D49" s="22"/>
      <c r="E49" s="22"/>
      <c r="F49" s="22"/>
    </row>
    <row r="50" spans="1:7" ht="15.75" thickBot="1" x14ac:dyDescent="0.3">
      <c r="A50" s="30"/>
      <c r="B50" s="30"/>
      <c r="C50" s="30"/>
      <c r="E50" s="38" t="str">
        <f>C36</f>
        <v>Hector Montero Zavala</v>
      </c>
      <c r="F50" s="38"/>
      <c r="G50"/>
    </row>
    <row r="51" spans="1:7" ht="15.75" x14ac:dyDescent="0.25">
      <c r="A51" s="34" t="s">
        <v>30</v>
      </c>
      <c r="B51" s="34"/>
      <c r="C51" s="34"/>
      <c r="D51" s="22"/>
      <c r="E51" s="34" t="s">
        <v>44</v>
      </c>
      <c r="F51" s="34"/>
    </row>
    <row r="55" spans="1:7" x14ac:dyDescent="0.25">
      <c r="B55" s="32" t="s">
        <v>45</v>
      </c>
      <c r="C55" s="29"/>
      <c r="D55" s="29"/>
      <c r="E55" s="29"/>
      <c r="F55" s="29"/>
    </row>
    <row r="56" spans="1:7" x14ac:dyDescent="0.25">
      <c r="B56" s="36"/>
      <c r="C56" s="36"/>
      <c r="D56" s="36"/>
      <c r="E56" s="36"/>
      <c r="F56" s="36"/>
    </row>
    <row r="57" spans="1:7" x14ac:dyDescent="0.25">
      <c r="B57" s="37"/>
      <c r="C57" s="37"/>
      <c r="D57" s="37"/>
      <c r="E57" s="37"/>
      <c r="F57" s="37"/>
    </row>
    <row r="58" spans="1:7" x14ac:dyDescent="0.25">
      <c r="B58" s="37"/>
      <c r="C58" s="37"/>
      <c r="D58" s="37"/>
      <c r="E58" s="37"/>
      <c r="F58" s="37"/>
    </row>
    <row r="59" spans="1:7" x14ac:dyDescent="0.25">
      <c r="B59" s="37"/>
      <c r="C59" s="37"/>
      <c r="D59" s="37"/>
      <c r="E59" s="37"/>
      <c r="F59" s="37"/>
    </row>
    <row r="60" spans="1:7" x14ac:dyDescent="0.25">
      <c r="B60" s="37"/>
      <c r="C60" s="37"/>
      <c r="D60" s="37"/>
      <c r="E60" s="37"/>
      <c r="F60" s="37"/>
    </row>
    <row r="64" spans="1:7" x14ac:dyDescent="0.25">
      <c r="B64" s="16"/>
      <c r="C64" s="16"/>
      <c r="D64" s="16"/>
      <c r="E64" s="16"/>
      <c r="F64" s="16"/>
    </row>
    <row r="65" spans="2:6" x14ac:dyDescent="0.25">
      <c r="B65" s="16"/>
      <c r="C65" s="16"/>
      <c r="D65" s="16"/>
      <c r="E65" s="16"/>
      <c r="F65" s="16"/>
    </row>
    <row r="66" spans="2:6" x14ac:dyDescent="0.25">
      <c r="B66" s="16"/>
      <c r="C66" s="16"/>
      <c r="D66" s="16"/>
      <c r="E66" s="16"/>
      <c r="F66" s="16"/>
    </row>
    <row r="67" spans="2:6" x14ac:dyDescent="0.25">
      <c r="B67" s="16"/>
      <c r="C67" s="16"/>
      <c r="D67" s="16"/>
      <c r="E67" s="16"/>
      <c r="F67" s="16"/>
    </row>
    <row r="68" spans="2:6" x14ac:dyDescent="0.25">
      <c r="B68" s="16"/>
      <c r="C68" s="16"/>
      <c r="D68" s="16"/>
      <c r="E68" s="16"/>
      <c r="F68" s="16"/>
    </row>
    <row r="70" spans="2:6" x14ac:dyDescent="0.25">
      <c r="B70" s="31" t="s">
        <v>46</v>
      </c>
      <c r="C70" s="29"/>
      <c r="D70" s="29"/>
      <c r="E70" s="29"/>
      <c r="F70" s="29"/>
    </row>
    <row r="71" spans="2:6" ht="45" customHeight="1" x14ac:dyDescent="0.25">
      <c r="B71" s="35" t="s">
        <v>47</v>
      </c>
      <c r="C71" s="35"/>
      <c r="D71" s="35"/>
      <c r="E71" s="35"/>
      <c r="F71" s="35"/>
    </row>
  </sheetData>
  <mergeCells count="23">
    <mergeCell ref="E51:F51"/>
    <mergeCell ref="B41:F41"/>
    <mergeCell ref="B42:F42"/>
    <mergeCell ref="B43:F43"/>
    <mergeCell ref="E32:F32"/>
    <mergeCell ref="E33:F33"/>
    <mergeCell ref="E34:F34"/>
    <mergeCell ref="A51:C51"/>
    <mergeCell ref="B71:F71"/>
    <mergeCell ref="B56:F60"/>
    <mergeCell ref="E50:F50"/>
    <mergeCell ref="B1:G5"/>
    <mergeCell ref="B6:G7"/>
    <mergeCell ref="C8:E8"/>
    <mergeCell ref="C17:E17"/>
    <mergeCell ref="B14:B15"/>
    <mergeCell ref="C13:E13"/>
    <mergeCell ref="C14:E15"/>
    <mergeCell ref="C16:E16"/>
    <mergeCell ref="B11:D12"/>
    <mergeCell ref="B10:F10"/>
    <mergeCell ref="B39:F39"/>
    <mergeCell ref="B40:F40"/>
  </mergeCells>
  <phoneticPr fontId="18" type="noConversion"/>
  <pageMargins left="0.25" right="0.25" top="0.75" bottom="0.75" header="0.3" footer="0.3"/>
  <pageSetup orientation="portrait" r:id="rId1"/>
  <headerFooter differentFirst="1">
    <oddHeader>&amp;LAUTOMATIZACIONES PUERTAMATICAS&amp;C
&amp;R&amp;D</oddHeader>
    <oddFooter xml:space="preserve">&amp;L&amp;10contacto@puertamaticas.com
(993)-387-0851&amp;CAv. Socorro Villamil, Frac. Bosques de Saloya
Nacajuca, Tab. C.P. 86249&amp;R&amp;10RFC: MOZH900617MC5 &amp;11
</oddFooter>
    <firstFooter xml:space="preserve">&amp;LAv. Socorro Villamil, Frac. Bosques de Saloya
Nacajuca, Tab. C.P. 86249
(993)-387-0851 - contacto@puertamaticas.com&amp;RRFC: MOZH900617MC5 
</first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502FE-7E77-4B01-ABA7-F454E6C688BC}">
  <dimension ref="A1:D2"/>
  <sheetViews>
    <sheetView workbookViewId="0">
      <selection activeCell="C8" sqref="C8"/>
    </sheetView>
  </sheetViews>
  <sheetFormatPr defaultColWidth="9.140625" defaultRowHeight="15" x14ac:dyDescent="0.25"/>
  <cols>
    <col min="1" max="1" width="16.5703125" bestFit="1" customWidth="1"/>
    <col min="2" max="2" width="16.5703125" customWidth="1"/>
    <col min="3" max="3" width="24.7109375" bestFit="1" customWidth="1"/>
    <col min="4" max="4" width="12.42578125" customWidth="1"/>
  </cols>
  <sheetData>
    <row r="1" spans="1:4" x14ac:dyDescent="0.25">
      <c r="A1" s="16" t="s">
        <v>22</v>
      </c>
      <c r="B1" s="16" t="s">
        <v>20</v>
      </c>
      <c r="C1" s="16" t="s">
        <v>29</v>
      </c>
      <c r="D1" s="16" t="s">
        <v>17</v>
      </c>
    </row>
    <row r="2" spans="1:4" x14ac:dyDescent="0.25">
      <c r="A2" s="18" t="s">
        <v>43</v>
      </c>
      <c r="B2" s="16" t="s">
        <v>19</v>
      </c>
      <c r="C2" s="19" t="s">
        <v>32</v>
      </c>
      <c r="D2" s="17">
        <v>0.16</v>
      </c>
    </row>
  </sheetData>
  <hyperlinks>
    <hyperlink ref="C2" r:id="rId1" display="https://my.ionos.com/email-account-details/forward/16982688202" xr:uid="{446AAE3C-CBE2-4CB1-9676-0A3838FC7880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Cotizacion</vt:lpstr>
      <vt:lpstr>Configurador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Raymundo Dominguez Ruiz</dc:creator>
  <cp:lastModifiedBy>Raymundo Dominguez Ruiz</cp:lastModifiedBy>
  <cp:lastPrinted>2025-03-06T18:20:01Z</cp:lastPrinted>
  <dcterms:created xsi:type="dcterms:W3CDTF">2025-02-14T03:39:40Z</dcterms:created>
  <dcterms:modified xsi:type="dcterms:W3CDTF">2025-06-10T23:53:45Z</dcterms:modified>
</cp:coreProperties>
</file>